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  <sheet name="Лист2" sheetId="2" r:id="rId2"/>
    <sheet name="22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<sst xmlns="http://schemas.openxmlformats.org/spreadsheetml/2006/main" count="121" uniqueCount="102">
  <si>
    <t>Итого:</t>
  </si>
  <si>
    <t>ОУ</t>
  </si>
  <si>
    <t>В.Алаб</t>
  </si>
  <si>
    <t>Комс</t>
  </si>
  <si>
    <t>Кругл</t>
  </si>
  <si>
    <t>Жавор</t>
  </si>
  <si>
    <t>342  питание родительская плата</t>
  </si>
  <si>
    <t>221 связь</t>
  </si>
  <si>
    <t>земельный налог</t>
  </si>
  <si>
    <t>342  питание районные средства</t>
  </si>
  <si>
    <t>223 вода</t>
  </si>
  <si>
    <t>223  нечистоты</t>
  </si>
  <si>
    <t>223 отопление</t>
  </si>
  <si>
    <t>310 Госстандарт учебный процесс-учебники</t>
  </si>
  <si>
    <t>345 госстандарт учебный процесс</t>
  </si>
  <si>
    <t>976-0702-0500112040-244</t>
  </si>
  <si>
    <t>№п/п</t>
  </si>
  <si>
    <t>Кол-во учащихся</t>
  </si>
  <si>
    <t>Госстандарт Итого</t>
  </si>
  <si>
    <t>Госстандарт 310ст.Основные средства</t>
  </si>
  <si>
    <t>Госстандарт 345ст. Малоценн.инвентарь</t>
  </si>
  <si>
    <t>Хозрасходы</t>
  </si>
  <si>
    <t>Ремонт автобусов</t>
  </si>
  <si>
    <t>Звериноголовская СОШ</t>
  </si>
  <si>
    <t>Круглянская СОШ</t>
  </si>
  <si>
    <t>Прорывинская СОШ</t>
  </si>
  <si>
    <t>Трудовская СОШ</t>
  </si>
  <si>
    <t>Искровская СОШ</t>
  </si>
  <si>
    <t>Озернинская ООШ</t>
  </si>
  <si>
    <t>Жаворонковская ООШ</t>
  </si>
  <si>
    <t>Украинская НОШ</t>
  </si>
  <si>
    <t>В.Алабугская НОШ</t>
  </si>
  <si>
    <t>Комсомольская НОШ</t>
  </si>
  <si>
    <t>ДОУ</t>
  </si>
  <si>
    <t>Кол-во групп</t>
  </si>
  <si>
    <t>Сумма хозрасходов</t>
  </si>
  <si>
    <t>им Н.К.Крупской</t>
  </si>
  <si>
    <t>Сказка</t>
  </si>
  <si>
    <t>Светлячок</t>
  </si>
  <si>
    <t>Рябинка</t>
  </si>
  <si>
    <t>Солнышко</t>
  </si>
  <si>
    <t>Елочка</t>
  </si>
  <si>
    <t>976-0702-0500180210-851</t>
  </si>
  <si>
    <t>976-0702-0500180210-852</t>
  </si>
  <si>
    <t>транспортный налог</t>
  </si>
  <si>
    <t>976-0702-0500180210-244</t>
  </si>
  <si>
    <t>976-0702-0500180210-242</t>
  </si>
  <si>
    <t xml:space="preserve"> э.энергия киловаты</t>
  </si>
  <si>
    <t xml:space="preserve"> Гкал</t>
  </si>
  <si>
    <t>976-0702-0500180250-244</t>
  </si>
  <si>
    <t>976-0702-05001S2240-244</t>
  </si>
  <si>
    <t>Расчёт распределения хозяйственных расходов на 2013 год ДОУ</t>
  </si>
  <si>
    <t>342  питание областные средства</t>
  </si>
  <si>
    <t>976-0702-0500112240-244</t>
  </si>
  <si>
    <t>344 ГСМ  подвоз учащихся</t>
  </si>
  <si>
    <t>260 меры соц. поддержки</t>
  </si>
  <si>
    <t>976-0702-6190010970-321</t>
  </si>
  <si>
    <t xml:space="preserve">342  оздоровительная площадка питание </t>
  </si>
  <si>
    <t>342  оздоровительная площадка питание в трудной жизненной ситуации</t>
  </si>
  <si>
    <t>976-0707-0500412430-244</t>
  </si>
  <si>
    <t>976-0707-0500412440-244</t>
  </si>
  <si>
    <t>Всего</t>
  </si>
  <si>
    <t>976-0702-0500112030-111</t>
  </si>
  <si>
    <t>976-0702-0500112030-119</t>
  </si>
  <si>
    <t>976-0702-0500180210-111</t>
  </si>
  <si>
    <t>976-0702-0500180210-119</t>
  </si>
  <si>
    <t>223 э.энергия 6,8155 руб</t>
  </si>
  <si>
    <t>имущественный налог</t>
  </si>
  <si>
    <t>226 путевки в загородные оздоровительные лагеря</t>
  </si>
  <si>
    <t>343  дрова за 1м.куб-1806,93</t>
  </si>
  <si>
    <t>343 уголь за 1 т.-3760,1</t>
  </si>
  <si>
    <t>976-0707-0500412450-244</t>
  </si>
  <si>
    <t>теплоэнергия</t>
  </si>
  <si>
    <t xml:space="preserve">Круглянская СОШ </t>
  </si>
  <si>
    <t>Искровская ООШ</t>
  </si>
  <si>
    <t>янв-апр 162,23г\кал*1826,03=296236,85</t>
  </si>
  <si>
    <t>окт-дек 121,67*2128,70=258998,93</t>
  </si>
  <si>
    <t>342  питание вторые обеды</t>
  </si>
  <si>
    <t>211 зарплата Госстандарт</t>
  </si>
  <si>
    <t>213 фонды Госстандарт</t>
  </si>
  <si>
    <t>211 зарплата прочие Хозгруппа</t>
  </si>
  <si>
    <t>213 фонды прочие Хозгруппа</t>
  </si>
  <si>
    <t xml:space="preserve">Бюджет расхода образовательных учреждений МКУ УО Администрации Звериноголовского района на 2018год </t>
  </si>
  <si>
    <t>Расчёт Госстандарта в разрезе ОУ (учебные расходы) ( хозяйственные расходы ) 2017 год</t>
  </si>
  <si>
    <t>янв-апр 840,57г\кал*2383,65=2003624,68</t>
  </si>
  <si>
    <t>окт-дек 630,43*2383,65=1502724,47</t>
  </si>
  <si>
    <t>янв-апр 788,9г\кал*3682,15=2904848,14</t>
  </si>
  <si>
    <t>окт-дек591,6*3682,15=2178359,94</t>
  </si>
  <si>
    <t>янв-апр 514,3г\кал*3368,92=1732635,56</t>
  </si>
  <si>
    <t>окт-дек 385,7*3368,92=1299392,44</t>
  </si>
  <si>
    <t>янв-апр 281,6г\кал*3368,91=948685,06</t>
  </si>
  <si>
    <t>окт-дек 211,2*3368,91=711513,79</t>
  </si>
  <si>
    <t>янв-апр 369,6г\кал*3368,92=1245152,83</t>
  </si>
  <si>
    <t>окт-дек 277,2*3368,92=933864,62</t>
  </si>
  <si>
    <t>976-0702-0500180270-244</t>
  </si>
  <si>
    <t>976-0707-0500480940-323</t>
  </si>
  <si>
    <t>Исх. №112 от  19.01.2018г</t>
  </si>
  <si>
    <t>226 медосмотр</t>
  </si>
  <si>
    <t>262 оздороаление удешевление путевок</t>
  </si>
  <si>
    <t>вн</t>
  </si>
  <si>
    <t>доу</t>
  </si>
  <si>
    <t>оу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</si>
</sst>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DA2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B5F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1" fontId="0" fillId="1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1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 vertical="distributed"/>
    </xf>
    <xf numFmtId="1" fontId="0" fillId="0" borderId="12" xfId="0" applyNumberForma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0" xfId="0" applyFont="1" applyFill="1" applyBorder="1" applyAlignment="1">
      <alignment textRotation="90"/>
    </xf>
    <xf numFmtId="0" fontId="0" fillId="0" borderId="0" xfId="0" applyFont="1" applyAlignment="1">
      <alignment textRotation="90"/>
    </xf>
    <xf numFmtId="0" fontId="2" fillId="0" borderId="10" xfId="0" applyFont="1" applyBorder="1" applyAlignment="1">
      <alignment/>
    </xf>
    <xf numFmtId="0" fontId="2" fillId="1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10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6" borderId="0" xfId="0" applyFill="1" applyAlignment="1">
      <alignment/>
    </xf>
    <xf numFmtId="172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0" fillId="0" borderId="14" xfId="0" applyFill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 horizontal="center" vertical="justify"/>
    </xf>
    <xf numFmtId="0" fontId="0" fillId="0" borderId="15" xfId="0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0" fillId="12" borderId="13" xfId="0" applyFont="1" applyFill="1" applyBorder="1" applyAlignment="1">
      <alignment horizontal="center" vertical="distributed"/>
    </xf>
    <xf numFmtId="0" fontId="0" fillId="12" borderId="14" xfId="0" applyFont="1" applyFill="1" applyBorder="1" applyAlignment="1">
      <alignment horizontal="center" vertical="distributed"/>
    </xf>
    <xf numFmtId="0" fontId="0" fillId="12" borderId="15" xfId="0" applyFont="1" applyFill="1" applyBorder="1" applyAlignment="1">
      <alignment horizontal="center" vertical="distributed"/>
    </xf>
    <xf numFmtId="0" fontId="2" fillId="12" borderId="13" xfId="0" applyFont="1" applyFill="1" applyBorder="1" applyAlignment="1">
      <alignment horizontal="center" vertical="distributed"/>
    </xf>
    <xf numFmtId="0" fontId="2" fillId="12" borderId="14" xfId="0" applyFont="1" applyFill="1" applyBorder="1" applyAlignment="1">
      <alignment horizontal="center" vertical="distributed"/>
    </xf>
    <xf numFmtId="0" fontId="2" fillId="12" borderId="15" xfId="0" applyFont="1" applyFill="1" applyBorder="1" applyAlignment="1">
      <alignment horizontal="center" vertical="distributed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Y9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5" width="8.00390625" style="0" customWidth="1"/>
    <col min="6" max="6" width="6.00390625" style="0" customWidth="1"/>
    <col min="7" max="7" width="8.75390625" style="0" customWidth="1"/>
    <col min="8" max="8" width="9.75390625" style="0" customWidth="1"/>
    <col min="9" max="9" width="9.00390625" style="0" customWidth="1"/>
    <col min="10" max="10" width="7.75390625" style="0" customWidth="1"/>
    <col min="11" max="11" width="7.125" style="0" customWidth="1"/>
    <col min="12" max="13" width="9.00390625" style="0" customWidth="1"/>
    <col min="14" max="14" width="9.875" style="0" customWidth="1"/>
    <col min="15" max="15" width="7.75390625" style="0" customWidth="1"/>
    <col min="16" max="17" width="6.375" style="0" customWidth="1"/>
    <col min="18" max="18" width="8.00390625" style="0" customWidth="1"/>
    <col min="19" max="22" width="7.875" style="0" customWidth="1"/>
    <col min="23" max="23" width="8.625" style="0" customWidth="1"/>
    <col min="24" max="24" width="11.00390625" style="0" customWidth="1"/>
    <col min="25" max="25" width="8.00390625" style="0" customWidth="1"/>
    <col min="26" max="26" width="7.875" style="0" customWidth="1"/>
    <col min="27" max="28" width="7.125" style="0" customWidth="1"/>
    <col min="29" max="30" width="9.00390625" style="0" customWidth="1"/>
    <col min="31" max="31" width="9.25390625" style="0" bestFit="1" customWidth="1"/>
    <col min="32" max="32" width="6.875" style="0" customWidth="1"/>
    <col min="34" max="34" width="11.75390625" style="0" customWidth="1"/>
    <col min="35" max="35" width="12.75390625" style="0" customWidth="1"/>
  </cols>
  <sheetData>
    <row r="1" spans="1:13" ht="12.75">
      <c r="A1" s="47" t="s">
        <v>96</v>
      </c>
      <c r="B1" s="47"/>
      <c r="C1" s="47"/>
      <c r="D1" s="47"/>
      <c r="E1" s="8"/>
      <c r="F1" s="8"/>
      <c r="G1" s="8"/>
      <c r="H1" s="8"/>
      <c r="I1" s="8"/>
      <c r="J1" s="8"/>
      <c r="K1" s="8"/>
      <c r="L1" s="8"/>
      <c r="M1" s="8"/>
    </row>
    <row r="2" spans="1:30" ht="27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2" ht="12" customHeight="1">
      <c r="A3" s="56" t="s">
        <v>1</v>
      </c>
      <c r="B3" s="55" t="s">
        <v>78</v>
      </c>
      <c r="C3" s="55" t="s">
        <v>79</v>
      </c>
      <c r="D3" s="55" t="s">
        <v>80</v>
      </c>
      <c r="E3" s="55" t="s">
        <v>81</v>
      </c>
      <c r="F3" s="52" t="s">
        <v>7</v>
      </c>
      <c r="G3" s="52" t="s">
        <v>47</v>
      </c>
      <c r="H3" s="55" t="s">
        <v>66</v>
      </c>
      <c r="I3" s="52" t="s">
        <v>10</v>
      </c>
      <c r="J3" s="52" t="s">
        <v>11</v>
      </c>
      <c r="K3" s="52" t="s">
        <v>48</v>
      </c>
      <c r="L3" s="52" t="s">
        <v>12</v>
      </c>
      <c r="M3" s="52" t="s">
        <v>97</v>
      </c>
      <c r="N3" s="69" t="s">
        <v>55</v>
      </c>
      <c r="O3" s="72">
        <v>290</v>
      </c>
      <c r="P3" s="73"/>
      <c r="Q3" s="73"/>
      <c r="R3" s="62" t="s">
        <v>13</v>
      </c>
      <c r="S3" s="59" t="s">
        <v>9</v>
      </c>
      <c r="T3" s="59" t="s">
        <v>6</v>
      </c>
      <c r="U3" s="59" t="s">
        <v>52</v>
      </c>
      <c r="V3" s="59" t="s">
        <v>77</v>
      </c>
      <c r="W3" s="59" t="s">
        <v>69</v>
      </c>
      <c r="X3" s="59" t="s">
        <v>70</v>
      </c>
      <c r="Y3" s="77" t="s">
        <v>54</v>
      </c>
      <c r="Z3" s="77" t="s">
        <v>14</v>
      </c>
      <c r="AA3" s="80" t="s">
        <v>57</v>
      </c>
      <c r="AB3" s="83" t="s">
        <v>58</v>
      </c>
      <c r="AC3" s="74" t="s">
        <v>68</v>
      </c>
      <c r="AD3" s="74" t="s">
        <v>98</v>
      </c>
      <c r="AE3" s="86" t="s">
        <v>61</v>
      </c>
      <c r="AF3" s="56" t="s">
        <v>1</v>
      </c>
    </row>
    <row r="4" spans="1:32" ht="12.75" customHeight="1">
      <c r="A4" s="5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70"/>
      <c r="O4" s="65" t="s">
        <v>8</v>
      </c>
      <c r="P4" s="68" t="s">
        <v>67</v>
      </c>
      <c r="Q4" s="62" t="s">
        <v>44</v>
      </c>
      <c r="R4" s="63"/>
      <c r="S4" s="60"/>
      <c r="T4" s="60"/>
      <c r="U4" s="60"/>
      <c r="V4" s="60"/>
      <c r="W4" s="60"/>
      <c r="X4" s="60"/>
      <c r="Y4" s="78"/>
      <c r="Z4" s="78"/>
      <c r="AA4" s="81"/>
      <c r="AB4" s="84"/>
      <c r="AC4" s="66"/>
      <c r="AD4" s="75"/>
      <c r="AE4" s="87"/>
      <c r="AF4" s="57"/>
    </row>
    <row r="5" spans="1:32" ht="12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70"/>
      <c r="O5" s="66"/>
      <c r="P5" s="63"/>
      <c r="Q5" s="63"/>
      <c r="R5" s="63"/>
      <c r="S5" s="60"/>
      <c r="T5" s="60"/>
      <c r="U5" s="60"/>
      <c r="V5" s="60"/>
      <c r="W5" s="60"/>
      <c r="X5" s="60"/>
      <c r="Y5" s="78"/>
      <c r="Z5" s="78"/>
      <c r="AA5" s="81"/>
      <c r="AB5" s="84"/>
      <c r="AC5" s="66"/>
      <c r="AD5" s="75"/>
      <c r="AE5" s="87"/>
      <c r="AF5" s="57"/>
    </row>
    <row r="6" spans="1:32" ht="12.75" customHeight="1">
      <c r="A6" s="5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70"/>
      <c r="O6" s="66"/>
      <c r="P6" s="63"/>
      <c r="Q6" s="63"/>
      <c r="R6" s="63"/>
      <c r="S6" s="60"/>
      <c r="T6" s="60"/>
      <c r="U6" s="60"/>
      <c r="V6" s="60"/>
      <c r="W6" s="60"/>
      <c r="X6" s="60"/>
      <c r="Y6" s="78"/>
      <c r="Z6" s="78"/>
      <c r="AA6" s="81"/>
      <c r="AB6" s="84"/>
      <c r="AC6" s="66"/>
      <c r="AD6" s="75"/>
      <c r="AE6" s="87"/>
      <c r="AF6" s="57"/>
    </row>
    <row r="7" spans="1:34" ht="93.75" customHeight="1">
      <c r="A7" s="5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71"/>
      <c r="O7" s="67"/>
      <c r="P7" s="64"/>
      <c r="Q7" s="64"/>
      <c r="R7" s="64"/>
      <c r="S7" s="61"/>
      <c r="T7" s="61"/>
      <c r="U7" s="61"/>
      <c r="V7" s="61"/>
      <c r="W7" s="61"/>
      <c r="X7" s="61"/>
      <c r="Y7" s="79"/>
      <c r="Z7" s="79"/>
      <c r="AA7" s="82"/>
      <c r="AB7" s="85"/>
      <c r="AC7" s="67"/>
      <c r="AD7" s="76"/>
      <c r="AE7" s="88"/>
      <c r="AF7" s="58"/>
      <c r="AH7">
        <v>86292527</v>
      </c>
    </row>
    <row r="8" spans="1:33" ht="12.75">
      <c r="A8" s="9" t="s">
        <v>4</v>
      </c>
      <c r="B8" s="37">
        <f>4922000-155000</f>
        <v>4767000</v>
      </c>
      <c r="C8" s="37">
        <f>1486000-47000</f>
        <v>1439000</v>
      </c>
      <c r="D8" s="37">
        <v>633000</v>
      </c>
      <c r="E8" s="37">
        <v>191000</v>
      </c>
      <c r="F8" s="17">
        <v>1800</v>
      </c>
      <c r="G8" s="17">
        <v>88400</v>
      </c>
      <c r="H8" s="45">
        <v>602490.2</v>
      </c>
      <c r="I8" s="45">
        <v>34843.68</v>
      </c>
      <c r="J8" s="9">
        <v>238320</v>
      </c>
      <c r="K8" s="37">
        <v>1471</v>
      </c>
      <c r="L8" s="17">
        <v>3506359.79</v>
      </c>
      <c r="M8" s="17">
        <v>4605</v>
      </c>
      <c r="N8" s="10">
        <v>526000</v>
      </c>
      <c r="O8" s="10">
        <v>65300</v>
      </c>
      <c r="P8" s="10">
        <v>12600</v>
      </c>
      <c r="Q8" s="33">
        <v>11800</v>
      </c>
      <c r="R8" s="10">
        <v>193000</v>
      </c>
      <c r="S8" s="10">
        <v>150873</v>
      </c>
      <c r="T8" s="10">
        <v>145000</v>
      </c>
      <c r="U8" s="10">
        <v>351932</v>
      </c>
      <c r="V8" s="10"/>
      <c r="W8" s="11"/>
      <c r="X8" s="11"/>
      <c r="Y8" s="10">
        <v>1254200</v>
      </c>
      <c r="Z8" s="10">
        <v>60000</v>
      </c>
      <c r="AA8" s="39">
        <v>117136</v>
      </c>
      <c r="AB8" s="39">
        <v>6259</v>
      </c>
      <c r="AC8" s="11">
        <v>99480</v>
      </c>
      <c r="AD8" s="11">
        <v>1750</v>
      </c>
      <c r="AE8" s="18">
        <f>SUM(B8:AD8)-G8-K8</f>
        <v>14413748.67</v>
      </c>
      <c r="AF8" s="9" t="s">
        <v>4</v>
      </c>
      <c r="AG8" s="16"/>
    </row>
    <row r="9" spans="1:32" ht="12.75">
      <c r="A9" s="5" t="s">
        <v>5</v>
      </c>
      <c r="B9" s="36">
        <f>2925000-92000</f>
        <v>2833000</v>
      </c>
      <c r="C9" s="36">
        <f>884000-28000</f>
        <v>856000</v>
      </c>
      <c r="D9" s="36">
        <v>277000</v>
      </c>
      <c r="E9" s="36">
        <v>84000</v>
      </c>
      <c r="F9" s="7">
        <v>1500</v>
      </c>
      <c r="G9" s="7">
        <v>12300</v>
      </c>
      <c r="H9" s="44">
        <v>83830.65</v>
      </c>
      <c r="I9" s="43"/>
      <c r="J9" s="5"/>
      <c r="K9" s="36">
        <v>646.8</v>
      </c>
      <c r="L9" s="7">
        <v>2179017.5</v>
      </c>
      <c r="M9" s="7">
        <v>1666</v>
      </c>
      <c r="N9" s="4">
        <v>262900</v>
      </c>
      <c r="O9" s="4">
        <v>1850</v>
      </c>
      <c r="P9" s="4">
        <v>2200</v>
      </c>
      <c r="Q9" s="4"/>
      <c r="R9" s="4">
        <v>32000</v>
      </c>
      <c r="S9" s="4">
        <v>22560</v>
      </c>
      <c r="T9" s="4"/>
      <c r="U9" s="4">
        <v>52625</v>
      </c>
      <c r="V9" s="4">
        <v>10250</v>
      </c>
      <c r="W9" s="6"/>
      <c r="X9" s="6"/>
      <c r="Y9" s="4"/>
      <c r="Z9" s="4">
        <v>10000</v>
      </c>
      <c r="AA9" s="39">
        <v>21692</v>
      </c>
      <c r="AB9" s="39">
        <v>5320</v>
      </c>
      <c r="AC9" s="6"/>
      <c r="AD9" s="6"/>
      <c r="AE9" s="18">
        <f>SUM(B9:AD9)-G9-K9</f>
        <v>6737411.149999999</v>
      </c>
      <c r="AF9" s="5" t="s">
        <v>5</v>
      </c>
    </row>
    <row r="10" spans="1:32" ht="12.75">
      <c r="A10" s="21" t="s">
        <v>2</v>
      </c>
      <c r="B10" s="38">
        <f>666000-21000</f>
        <v>645000</v>
      </c>
      <c r="C10" s="38">
        <f>201000-6000</f>
        <v>195000</v>
      </c>
      <c r="D10" s="38">
        <v>198000</v>
      </c>
      <c r="E10" s="38">
        <v>60000</v>
      </c>
      <c r="F10" s="20"/>
      <c r="G10" s="20">
        <v>2800</v>
      </c>
      <c r="H10" s="46">
        <v>19083.4</v>
      </c>
      <c r="I10" s="46"/>
      <c r="J10" s="19"/>
      <c r="K10" s="38"/>
      <c r="L10" s="20"/>
      <c r="M10" s="20">
        <v>686</v>
      </c>
      <c r="N10" s="12">
        <v>29000</v>
      </c>
      <c r="O10" s="12"/>
      <c r="P10" s="12"/>
      <c r="Q10" s="12"/>
      <c r="R10" s="12">
        <v>12000</v>
      </c>
      <c r="S10" s="12">
        <v>11280</v>
      </c>
      <c r="T10" s="12"/>
      <c r="U10" s="12">
        <v>26313</v>
      </c>
      <c r="V10" s="12"/>
      <c r="W10" s="6">
        <v>21683.16</v>
      </c>
      <c r="X10" s="13">
        <v>52641.4</v>
      </c>
      <c r="Y10" s="12"/>
      <c r="Z10" s="12">
        <v>4000</v>
      </c>
      <c r="AA10" s="39"/>
      <c r="AB10" s="39"/>
      <c r="AC10" s="13"/>
      <c r="AD10" s="13"/>
      <c r="AE10" s="18">
        <f>SUM(B10:AD10)-G10-K10</f>
        <v>1274686.9599999997</v>
      </c>
      <c r="AF10" s="5" t="s">
        <v>2</v>
      </c>
    </row>
    <row r="11" spans="1:32" ht="12.75">
      <c r="A11" s="5" t="s">
        <v>3</v>
      </c>
      <c r="B11" s="36">
        <f>666000-21000</f>
        <v>645000</v>
      </c>
      <c r="C11" s="36">
        <f>201000-6000</f>
        <v>195000</v>
      </c>
      <c r="D11" s="36">
        <v>198000</v>
      </c>
      <c r="E11" s="36">
        <v>60000</v>
      </c>
      <c r="F11" s="7"/>
      <c r="G11" s="7">
        <v>3700</v>
      </c>
      <c r="H11" s="44">
        <v>25217.35</v>
      </c>
      <c r="I11" s="43"/>
      <c r="J11" s="5"/>
      <c r="K11" s="36"/>
      <c r="L11" s="7"/>
      <c r="M11" s="7">
        <v>588</v>
      </c>
      <c r="N11" s="4">
        <v>29000</v>
      </c>
      <c r="O11" s="4"/>
      <c r="P11" s="4"/>
      <c r="Q11" s="4"/>
      <c r="R11" s="14">
        <v>14000</v>
      </c>
      <c r="S11" s="14">
        <v>12690</v>
      </c>
      <c r="T11" s="14"/>
      <c r="U11" s="14">
        <v>29602</v>
      </c>
      <c r="V11" s="14"/>
      <c r="W11" s="6">
        <v>21683.16</v>
      </c>
      <c r="X11" s="15">
        <v>41361.1</v>
      </c>
      <c r="Y11" s="14"/>
      <c r="Z11" s="14">
        <v>5000</v>
      </c>
      <c r="AA11" s="39"/>
      <c r="AB11" s="39"/>
      <c r="AC11" s="15"/>
      <c r="AD11" s="15"/>
      <c r="AE11" s="18">
        <f>SUM(B11:AD11)-G11-K11</f>
        <v>1277141.61</v>
      </c>
      <c r="AF11" s="5" t="s">
        <v>3</v>
      </c>
    </row>
    <row r="12" spans="1:30" ht="133.5" customHeight="1">
      <c r="A12" s="34"/>
      <c r="B12" s="40" t="s">
        <v>62</v>
      </c>
      <c r="C12" s="40" t="s">
        <v>63</v>
      </c>
      <c r="D12" s="40" t="s">
        <v>64</v>
      </c>
      <c r="E12" s="40" t="s">
        <v>65</v>
      </c>
      <c r="F12" s="35" t="s">
        <v>46</v>
      </c>
      <c r="G12" s="34"/>
      <c r="H12" s="34" t="s">
        <v>45</v>
      </c>
      <c r="I12" s="34" t="s">
        <v>45</v>
      </c>
      <c r="J12" s="34" t="s">
        <v>45</v>
      </c>
      <c r="L12" s="34" t="s">
        <v>45</v>
      </c>
      <c r="M12" s="34" t="s">
        <v>45</v>
      </c>
      <c r="N12" s="35" t="s">
        <v>56</v>
      </c>
      <c r="O12" s="35" t="s">
        <v>42</v>
      </c>
      <c r="P12" s="41" t="s">
        <v>42</v>
      </c>
      <c r="Q12" s="35" t="s">
        <v>43</v>
      </c>
      <c r="R12" s="35" t="s">
        <v>15</v>
      </c>
      <c r="S12" s="35" t="s">
        <v>50</v>
      </c>
      <c r="T12" s="35" t="s">
        <v>49</v>
      </c>
      <c r="U12" s="35" t="s">
        <v>53</v>
      </c>
      <c r="V12" s="35" t="s">
        <v>94</v>
      </c>
      <c r="W12" s="35" t="s">
        <v>45</v>
      </c>
      <c r="X12" s="35" t="s">
        <v>45</v>
      </c>
      <c r="Y12" s="35" t="s">
        <v>45</v>
      </c>
      <c r="Z12" s="35" t="s">
        <v>15</v>
      </c>
      <c r="AA12" s="35" t="s">
        <v>59</v>
      </c>
      <c r="AB12" s="35" t="s">
        <v>60</v>
      </c>
      <c r="AC12" s="41" t="s">
        <v>71</v>
      </c>
      <c r="AD12" s="41" t="s">
        <v>95</v>
      </c>
    </row>
    <row r="13" spans="8:35" ht="12.75">
      <c r="H13" s="48" t="e">
        <f>#REF!+#REF!+#REF!+#REF!</f>
        <v>#REF!</v>
      </c>
      <c r="X13" s="16" t="e">
        <f>#REF!+#REF!</f>
        <v>#REF!</v>
      </c>
      <c r="AH13" s="50">
        <v>87574777</v>
      </c>
      <c r="AI13" t="s">
        <v>101</v>
      </c>
    </row>
    <row r="14" spans="34:35" ht="12.75">
      <c r="AH14" s="50">
        <v>36115375</v>
      </c>
      <c r="AI14" t="s">
        <v>100</v>
      </c>
    </row>
    <row r="15" spans="34:35" ht="12.75">
      <c r="AH15" s="50">
        <v>7061500</v>
      </c>
      <c r="AI15" t="s">
        <v>99</v>
      </c>
    </row>
    <row r="16" ht="12.75">
      <c r="AH16" s="50">
        <v>9681681.5</v>
      </c>
    </row>
    <row r="17" ht="12.75">
      <c r="AH17" s="49">
        <v>1242000</v>
      </c>
    </row>
    <row r="18" ht="12.75">
      <c r="AH18" s="49">
        <v>6432000</v>
      </c>
    </row>
    <row r="19" ht="12.75">
      <c r="AH19" s="49">
        <v>5722000</v>
      </c>
    </row>
    <row r="20" ht="12.75">
      <c r="AH20" s="49">
        <v>1929000</v>
      </c>
    </row>
    <row r="21" ht="12.75">
      <c r="AH21" s="49">
        <v>131600</v>
      </c>
    </row>
    <row r="22" spans="34:35" ht="12.75">
      <c r="AH22" s="51">
        <f>SUM(AH13:AH21)</f>
        <v>155889933.5</v>
      </c>
      <c r="AI22">
        <v>155889933.5</v>
      </c>
    </row>
    <row r="23" ht="12.75">
      <c r="AI23">
        <f>AI22-AH22</f>
        <v>0</v>
      </c>
    </row>
  </sheetData>
  <sheetProtection/>
  <mergeCells count="33">
    <mergeCell ref="AF3:AF7"/>
    <mergeCell ref="AA3:AA7"/>
    <mergeCell ref="AB3:AB7"/>
    <mergeCell ref="AE3:AE7"/>
    <mergeCell ref="S3:S7"/>
    <mergeCell ref="Z3:Z7"/>
    <mergeCell ref="U3:U7"/>
    <mergeCell ref="P4:P7"/>
    <mergeCell ref="N3:N7"/>
    <mergeCell ref="O3:Q3"/>
    <mergeCell ref="M3:M7"/>
    <mergeCell ref="AC3:AC7"/>
    <mergeCell ref="AD3:AD7"/>
    <mergeCell ref="Y3:Y7"/>
    <mergeCell ref="R3:R7"/>
    <mergeCell ref="A3:A7"/>
    <mergeCell ref="K3:K7"/>
    <mergeCell ref="X3:X7"/>
    <mergeCell ref="W3:W7"/>
    <mergeCell ref="T3:T7"/>
    <mergeCell ref="V3:V7"/>
    <mergeCell ref="E3:E7"/>
    <mergeCell ref="Q4:Q7"/>
    <mergeCell ref="G3:G7"/>
    <mergeCell ref="O4:O7"/>
    <mergeCell ref="J3:J7"/>
    <mergeCell ref="L3:L7"/>
    <mergeCell ref="B3:B7"/>
    <mergeCell ref="C3:C7"/>
    <mergeCell ref="F3:F7"/>
    <mergeCell ref="H3:H7"/>
    <mergeCell ref="D3:D7"/>
    <mergeCell ref="I3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B1">
      <selection activeCell="B2" sqref="B2"/>
    </sheetView>
  </sheetViews>
  <sheetFormatPr defaultColWidth="9.00390625" defaultRowHeight="12.75"/>
  <cols>
    <col min="1" max="1" width="4.75390625" style="0" customWidth="1"/>
    <col min="2" max="2" width="21.125" style="0" customWidth="1"/>
    <col min="3" max="3" width="7.125" style="0" customWidth="1"/>
  </cols>
  <sheetData>
    <row r="1" spans="2:11" ht="12.75">
      <c r="B1" s="89" t="s">
        <v>83</v>
      </c>
      <c r="C1" s="89"/>
      <c r="D1" s="89"/>
      <c r="E1" s="89"/>
      <c r="F1" s="89"/>
      <c r="G1" s="89"/>
      <c r="H1" s="89"/>
      <c r="I1" s="89"/>
      <c r="J1" s="2"/>
      <c r="K1" s="22"/>
    </row>
    <row r="2" spans="1:11" ht="76.5">
      <c r="A2" s="23" t="s">
        <v>16</v>
      </c>
      <c r="B2" s="24" t="s">
        <v>1</v>
      </c>
      <c r="C2" s="24" t="s">
        <v>17</v>
      </c>
      <c r="D2" s="24" t="s">
        <v>18</v>
      </c>
      <c r="E2" s="24" t="s">
        <v>19</v>
      </c>
      <c r="F2" s="24" t="s">
        <v>20</v>
      </c>
      <c r="G2" s="24"/>
      <c r="H2" s="24" t="s">
        <v>21</v>
      </c>
      <c r="I2" s="24" t="s">
        <v>22</v>
      </c>
      <c r="J2" s="24"/>
      <c r="K2" s="25"/>
    </row>
    <row r="3" spans="1:10" ht="12.75">
      <c r="A3" s="26">
        <v>1</v>
      </c>
      <c r="B3" s="26" t="s">
        <v>23</v>
      </c>
      <c r="C3" s="26">
        <v>536</v>
      </c>
      <c r="D3" s="18">
        <f>E3+F3</f>
        <v>778000</v>
      </c>
      <c r="E3" s="18">
        <v>593000</v>
      </c>
      <c r="F3" s="27">
        <v>185000</v>
      </c>
      <c r="G3" s="18"/>
      <c r="H3" s="18"/>
      <c r="I3" s="26"/>
      <c r="J3" s="27"/>
    </row>
    <row r="4" spans="1:11" ht="12.75">
      <c r="A4" s="26">
        <v>2</v>
      </c>
      <c r="B4" s="26" t="s">
        <v>24</v>
      </c>
      <c r="C4" s="26">
        <v>174</v>
      </c>
      <c r="D4" s="18">
        <f aca="true" t="shared" si="0" ref="D4:D12">E4+F4</f>
        <v>253000</v>
      </c>
      <c r="E4" s="18">
        <v>193000</v>
      </c>
      <c r="F4" s="27">
        <v>60000</v>
      </c>
      <c r="G4" s="18"/>
      <c r="H4" s="18"/>
      <c r="I4" s="26"/>
      <c r="J4" s="27"/>
      <c r="K4" s="16"/>
    </row>
    <row r="5" spans="1:11" ht="12.75">
      <c r="A5" s="26">
        <v>3</v>
      </c>
      <c r="B5" s="26" t="s">
        <v>25</v>
      </c>
      <c r="C5" s="26">
        <v>141</v>
      </c>
      <c r="D5" s="18">
        <f t="shared" si="0"/>
        <v>205000</v>
      </c>
      <c r="E5" s="18">
        <v>156000</v>
      </c>
      <c r="F5" s="27">
        <v>49000</v>
      </c>
      <c r="G5" s="18"/>
      <c r="H5" s="18"/>
      <c r="I5" s="26"/>
      <c r="J5" s="27"/>
      <c r="K5" s="16"/>
    </row>
    <row r="6" spans="1:11" ht="12.75">
      <c r="A6" s="26">
        <v>4</v>
      </c>
      <c r="B6" s="26" t="s">
        <v>26</v>
      </c>
      <c r="C6" s="26">
        <v>78</v>
      </c>
      <c r="D6" s="18">
        <f t="shared" si="0"/>
        <v>113000</v>
      </c>
      <c r="E6" s="18">
        <v>86000</v>
      </c>
      <c r="F6" s="27">
        <v>27000</v>
      </c>
      <c r="G6" s="18"/>
      <c r="H6" s="18"/>
      <c r="I6" s="26"/>
      <c r="J6" s="27"/>
      <c r="K6" s="16"/>
    </row>
    <row r="7" spans="1:11" ht="12.75">
      <c r="A7" s="26">
        <v>5</v>
      </c>
      <c r="B7" s="26" t="s">
        <v>27</v>
      </c>
      <c r="C7" s="26">
        <v>46</v>
      </c>
      <c r="D7" s="18">
        <f t="shared" si="0"/>
        <v>67000</v>
      </c>
      <c r="E7" s="18">
        <v>51000</v>
      </c>
      <c r="F7" s="27">
        <v>16000</v>
      </c>
      <c r="G7" s="18"/>
      <c r="H7" s="18"/>
      <c r="I7" s="26"/>
      <c r="J7" s="27"/>
      <c r="K7" s="16"/>
    </row>
    <row r="8" spans="1:11" ht="12.75">
      <c r="A8" s="26">
        <v>6</v>
      </c>
      <c r="B8" s="26" t="s">
        <v>28</v>
      </c>
      <c r="C8" s="26">
        <v>44</v>
      </c>
      <c r="D8" s="18">
        <f t="shared" si="0"/>
        <v>64000</v>
      </c>
      <c r="E8" s="18">
        <v>49000</v>
      </c>
      <c r="F8" s="27">
        <v>15000</v>
      </c>
      <c r="G8" s="18"/>
      <c r="H8" s="18"/>
      <c r="I8" s="26"/>
      <c r="J8" s="27"/>
      <c r="K8" s="16"/>
    </row>
    <row r="9" spans="1:11" ht="12.75">
      <c r="A9" s="26">
        <v>7</v>
      </c>
      <c r="B9" s="26" t="s">
        <v>29</v>
      </c>
      <c r="C9" s="26">
        <v>29</v>
      </c>
      <c r="D9" s="18">
        <f t="shared" si="0"/>
        <v>42000</v>
      </c>
      <c r="E9" s="18">
        <v>32000</v>
      </c>
      <c r="F9" s="27">
        <v>10000</v>
      </c>
      <c r="G9" s="18"/>
      <c r="H9" s="18"/>
      <c r="I9" s="26"/>
      <c r="J9" s="27"/>
      <c r="K9" s="16"/>
    </row>
    <row r="10" spans="1:11" ht="12.75">
      <c r="A10" s="26">
        <v>9</v>
      </c>
      <c r="B10" s="26" t="s">
        <v>30</v>
      </c>
      <c r="C10" s="26">
        <v>12</v>
      </c>
      <c r="D10" s="18">
        <f t="shared" si="0"/>
        <v>18000</v>
      </c>
      <c r="E10" s="18">
        <v>14000</v>
      </c>
      <c r="F10" s="27">
        <v>4000</v>
      </c>
      <c r="G10" s="18"/>
      <c r="H10" s="18"/>
      <c r="I10" s="26"/>
      <c r="J10" s="27"/>
      <c r="K10" s="16"/>
    </row>
    <row r="11" spans="1:11" ht="12.75">
      <c r="A11" s="26">
        <v>10</v>
      </c>
      <c r="B11" s="26" t="s">
        <v>31</v>
      </c>
      <c r="C11" s="26">
        <v>11</v>
      </c>
      <c r="D11" s="18">
        <f t="shared" si="0"/>
        <v>16000</v>
      </c>
      <c r="E11" s="18">
        <v>12000</v>
      </c>
      <c r="F11" s="27">
        <v>4000</v>
      </c>
      <c r="G11" s="18"/>
      <c r="H11" s="18"/>
      <c r="I11" s="26"/>
      <c r="J11" s="27"/>
      <c r="K11" s="16"/>
    </row>
    <row r="12" spans="1:11" ht="12.75">
      <c r="A12" s="26">
        <v>11</v>
      </c>
      <c r="B12" s="26" t="s">
        <v>32</v>
      </c>
      <c r="C12" s="26">
        <v>13</v>
      </c>
      <c r="D12" s="18">
        <f t="shared" si="0"/>
        <v>19000</v>
      </c>
      <c r="E12" s="18">
        <v>14000</v>
      </c>
      <c r="F12" s="27">
        <v>5000</v>
      </c>
      <c r="G12" s="18"/>
      <c r="H12" s="18"/>
      <c r="I12" s="26"/>
      <c r="J12" s="27"/>
      <c r="K12" s="16"/>
    </row>
    <row r="13" spans="1:12" ht="12.75">
      <c r="A13" s="26"/>
      <c r="B13" s="26" t="s">
        <v>0</v>
      </c>
      <c r="C13" s="26">
        <f aca="true" t="shared" si="1" ref="C13:J13">SUM(C3:C12)</f>
        <v>1084</v>
      </c>
      <c r="D13" s="18">
        <f t="shared" si="1"/>
        <v>1575000</v>
      </c>
      <c r="E13" s="26">
        <f t="shared" si="1"/>
        <v>1200000</v>
      </c>
      <c r="F13" s="28">
        <f t="shared" si="1"/>
        <v>375000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27">
        <f t="shared" si="1"/>
        <v>0</v>
      </c>
      <c r="K13" s="32"/>
      <c r="L13" s="1"/>
    </row>
    <row r="14" spans="7:9" ht="12.75">
      <c r="G14" s="29"/>
      <c r="H14" s="29"/>
      <c r="I14" s="29"/>
    </row>
    <row r="15" spans="2:9" ht="12.75">
      <c r="B15" s="90" t="s">
        <v>51</v>
      </c>
      <c r="C15" s="90"/>
      <c r="D15" s="90"/>
      <c r="E15" s="90"/>
      <c r="F15" s="90"/>
      <c r="G15" s="90"/>
      <c r="H15" s="90"/>
      <c r="I15" s="90"/>
    </row>
    <row r="16" spans="1:10" ht="36">
      <c r="A16" s="26"/>
      <c r="B16" s="23" t="s">
        <v>33</v>
      </c>
      <c r="C16" s="30" t="s">
        <v>34</v>
      </c>
      <c r="D16" s="23"/>
      <c r="E16" s="31" t="s">
        <v>35</v>
      </c>
      <c r="F16" s="23"/>
      <c r="G16" s="23"/>
      <c r="H16" s="23"/>
      <c r="I16" s="23"/>
      <c r="J16" s="23"/>
    </row>
    <row r="17" spans="1:10" ht="12.75">
      <c r="A17" s="26">
        <v>1</v>
      </c>
      <c r="B17" s="26" t="s">
        <v>36</v>
      </c>
      <c r="C17" s="26">
        <v>6</v>
      </c>
      <c r="D17" s="26"/>
      <c r="E17" s="18"/>
      <c r="F17" s="26"/>
      <c r="G17" s="26"/>
      <c r="H17" s="26"/>
      <c r="I17" s="26"/>
      <c r="J17" s="26"/>
    </row>
    <row r="18" spans="1:10" ht="12.75">
      <c r="A18" s="26">
        <v>2</v>
      </c>
      <c r="B18" s="26" t="s">
        <v>37</v>
      </c>
      <c r="C18" s="26">
        <v>7</v>
      </c>
      <c r="D18" s="26"/>
      <c r="E18" s="18"/>
      <c r="F18" s="26"/>
      <c r="G18" s="26"/>
      <c r="H18" s="26"/>
      <c r="I18" s="26"/>
      <c r="J18" s="26"/>
    </row>
    <row r="19" spans="1:10" ht="12.75">
      <c r="A19" s="26">
        <v>3</v>
      </c>
      <c r="B19" s="26" t="s">
        <v>38</v>
      </c>
      <c r="C19" s="26">
        <v>3</v>
      </c>
      <c r="D19" s="26"/>
      <c r="E19" s="18"/>
      <c r="F19" s="26"/>
      <c r="G19" s="26"/>
      <c r="H19" s="26"/>
      <c r="I19" s="26"/>
      <c r="J19" s="26"/>
    </row>
    <row r="20" spans="1:10" ht="12.75">
      <c r="A20" s="26">
        <v>4</v>
      </c>
      <c r="B20" s="26" t="s">
        <v>39</v>
      </c>
      <c r="C20" s="26">
        <v>3</v>
      </c>
      <c r="D20" s="26"/>
      <c r="E20" s="18"/>
      <c r="F20" s="26"/>
      <c r="G20" s="26"/>
      <c r="H20" s="26"/>
      <c r="I20" s="26"/>
      <c r="J20" s="26"/>
    </row>
    <row r="21" spans="1:10" ht="12.75">
      <c r="A21" s="26">
        <v>5</v>
      </c>
      <c r="B21" s="26" t="s">
        <v>40</v>
      </c>
      <c r="C21" s="26">
        <v>2</v>
      </c>
      <c r="D21" s="26"/>
      <c r="E21" s="18"/>
      <c r="F21" s="26"/>
      <c r="G21" s="26"/>
      <c r="H21" s="26"/>
      <c r="I21" s="26"/>
      <c r="J21" s="26"/>
    </row>
    <row r="22" spans="1:10" ht="12.75">
      <c r="A22" s="26">
        <v>6</v>
      </c>
      <c r="B22" s="26" t="s">
        <v>41</v>
      </c>
      <c r="C22" s="26">
        <v>2</v>
      </c>
      <c r="D22" s="26"/>
      <c r="E22" s="18"/>
      <c r="F22" s="26"/>
      <c r="G22" s="26"/>
      <c r="H22" s="26"/>
      <c r="I22" s="26"/>
      <c r="J22" s="26"/>
    </row>
    <row r="23" spans="1:10" ht="12.75">
      <c r="A23" s="26"/>
      <c r="B23" s="26"/>
      <c r="C23" s="26">
        <f>SUM(C17:C22)</f>
        <v>23</v>
      </c>
      <c r="D23" s="26"/>
      <c r="E23" s="18">
        <f>SUM(E17:E22)</f>
        <v>0</v>
      </c>
      <c r="F23" s="26"/>
      <c r="G23" s="26"/>
      <c r="H23" s="26"/>
      <c r="I23" s="26"/>
      <c r="J23" s="26"/>
    </row>
  </sheetData>
  <sheetProtection/>
  <mergeCells count="2">
    <mergeCell ref="B1:I1"/>
    <mergeCell ref="B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9" sqref="C19"/>
    </sheetView>
  </sheetViews>
  <sheetFormatPr defaultColWidth="9.00390625" defaultRowHeight="12.75"/>
  <cols>
    <col min="2" max="2" width="18.125" style="0" customWidth="1"/>
  </cols>
  <sheetData>
    <row r="1" spans="1:17" ht="15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">
      <c r="A3" s="42" t="s">
        <v>73</v>
      </c>
      <c r="B3" s="42"/>
      <c r="C3" s="42" t="s">
        <v>84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">
      <c r="A4" s="42"/>
      <c r="B4" s="42"/>
      <c r="C4" s="42" t="s">
        <v>85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5">
      <c r="A6" s="42" t="s">
        <v>74</v>
      </c>
      <c r="B6" s="42"/>
      <c r="C6" s="42" t="s">
        <v>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">
      <c r="A7" s="42"/>
      <c r="B7" s="42"/>
      <c r="C7" s="42" t="s">
        <v>76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">
      <c r="A9" s="42" t="s">
        <v>23</v>
      </c>
      <c r="B9" s="42"/>
      <c r="C9" s="42" t="s">
        <v>86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5">
      <c r="A10" s="42"/>
      <c r="B10" s="42"/>
      <c r="C10" s="42" t="s">
        <v>87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">
      <c r="A12" s="42" t="s">
        <v>25</v>
      </c>
      <c r="B12" s="42"/>
      <c r="C12" s="42" t="s">
        <v>88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">
      <c r="A13" s="42"/>
      <c r="B13" s="42"/>
      <c r="C13" s="42" t="s">
        <v>89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5">
      <c r="A15" s="42" t="s">
        <v>28</v>
      </c>
      <c r="B15" s="42"/>
      <c r="C15" s="42" t="s">
        <v>90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5">
      <c r="A16" s="42"/>
      <c r="B16" s="42"/>
      <c r="C16" s="42" t="s">
        <v>91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5">
      <c r="A18" s="42" t="s">
        <v>29</v>
      </c>
      <c r="B18" s="42"/>
      <c r="C18" s="42" t="s">
        <v>92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5">
      <c r="A19" s="42"/>
      <c r="B19" s="42"/>
      <c r="C19" s="42" t="s">
        <v>93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 по Курганской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ОФК</dc:creator>
  <cp:keywords/>
  <dc:description/>
  <cp:lastModifiedBy>Директор</cp:lastModifiedBy>
  <cp:lastPrinted>2018-01-28T08:14:02Z</cp:lastPrinted>
  <dcterms:created xsi:type="dcterms:W3CDTF">2009-02-04T08:59:36Z</dcterms:created>
  <dcterms:modified xsi:type="dcterms:W3CDTF">2018-11-21T10:25:14Z</dcterms:modified>
  <cp:category/>
  <cp:version/>
  <cp:contentType/>
  <cp:contentStatus/>
</cp:coreProperties>
</file>